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<sst xmlns="http://schemas.openxmlformats.org/spreadsheetml/2006/main" count="355" uniqueCount="90">
  <si>
    <t>Дата рождения</t>
  </si>
  <si>
    <t>Пол</t>
  </si>
  <si>
    <t>Место жительства</t>
  </si>
  <si>
    <t>Фамилия ИО</t>
  </si>
  <si>
    <t>Стаж работы</t>
  </si>
  <si>
    <t>Средний балл</t>
  </si>
  <si>
    <t>Петрова Ю.П.</t>
  </si>
  <si>
    <t>Котова Т.В.</t>
  </si>
  <si>
    <t>Сергеев А.В.</t>
  </si>
  <si>
    <t>Иванчук О.П.</t>
  </si>
  <si>
    <t>Кирилленко М.С.</t>
  </si>
  <si>
    <t>Трофимова О.А.</t>
  </si>
  <si>
    <t>Дивнова О.М.</t>
  </si>
  <si>
    <t>Проди Ф.И.</t>
  </si>
  <si>
    <t>Панышева А.Л.</t>
  </si>
  <si>
    <t>Конкин С.В.</t>
  </si>
  <si>
    <t>Копейко С.Т.</t>
  </si>
  <si>
    <t>Булышев Л.И.</t>
  </si>
  <si>
    <t>Кротова С.В.</t>
  </si>
  <si>
    <t>Балков М.М.</t>
  </si>
  <si>
    <t>Ирави А.А.</t>
  </si>
  <si>
    <t>Долгих Ю.Р.</t>
  </si>
  <si>
    <t>Эндов Г.М.</t>
  </si>
  <si>
    <t>Троицкий Ф.Е.</t>
  </si>
  <si>
    <t>Алимов А.Д.</t>
  </si>
  <si>
    <t>Дорадзе Г.Р.</t>
  </si>
  <si>
    <t>Кромкина И.В.</t>
  </si>
  <si>
    <t>Глотов П.Л.</t>
  </si>
  <si>
    <t>Паршин А.М.</t>
  </si>
  <si>
    <t>Пажега Ю.Д.</t>
  </si>
  <si>
    <t>Васильев Г.В.</t>
  </si>
  <si>
    <t>Рубин Я.С.</t>
  </si>
  <si>
    <t>Курлакова А.Н.</t>
  </si>
  <si>
    <t>Броня О.А.</t>
  </si>
  <si>
    <t>Жеглова В.И.</t>
  </si>
  <si>
    <t>Тришкина Т.Д.</t>
  </si>
  <si>
    <t>Олин Т.П.</t>
  </si>
  <si>
    <t>Вид испытаний</t>
  </si>
  <si>
    <t>Направление образования</t>
  </si>
  <si>
    <t>Экономика</t>
  </si>
  <si>
    <t>Техника</t>
  </si>
  <si>
    <t>ИТ</t>
  </si>
  <si>
    <t>СПб</t>
  </si>
  <si>
    <t>Ленобл.</t>
  </si>
  <si>
    <t>Др. регион</t>
  </si>
  <si>
    <t>э</t>
  </si>
  <si>
    <t>с</t>
  </si>
  <si>
    <t>о</t>
  </si>
  <si>
    <t>техника</t>
  </si>
  <si>
    <t>экономика</t>
  </si>
  <si>
    <t>Эк</t>
  </si>
  <si>
    <t>Юноши</t>
  </si>
  <si>
    <t>Девушки</t>
  </si>
  <si>
    <t>Тех</t>
  </si>
  <si>
    <t>жен</t>
  </si>
  <si>
    <t>муж</t>
  </si>
  <si>
    <t>ИТОГО</t>
  </si>
  <si>
    <t>Со стажем</t>
  </si>
  <si>
    <t>Результаты вступительных экзаменов в ВУЗ</t>
  </si>
  <si>
    <t>Вид вступит. испытаний</t>
  </si>
  <si>
    <t>Направление обучения</t>
  </si>
  <si>
    <t>Регион</t>
  </si>
  <si>
    <t>После школы</t>
  </si>
  <si>
    <t>Санкт-Петербург</t>
  </si>
  <si>
    <t>Ленобласть</t>
  </si>
  <si>
    <t>Другие регионы</t>
  </si>
  <si>
    <t>Экзамены</t>
  </si>
  <si>
    <t>Олимпиады</t>
  </si>
  <si>
    <t>Собеседование</t>
  </si>
  <si>
    <t>Информационные технологии</t>
  </si>
  <si>
    <t>Количество баллов</t>
  </si>
  <si>
    <t>Михайлова С.Т.</t>
  </si>
  <si>
    <t>Дронов М.Н.</t>
  </si>
  <si>
    <t>Ильичев С.Н.</t>
  </si>
  <si>
    <t>Колунова И.И.</t>
  </si>
  <si>
    <t>Костин К.Е.</t>
  </si>
  <si>
    <t>Желанная Е.П.</t>
  </si>
  <si>
    <t>Кульков Л.Н.</t>
  </si>
  <si>
    <t>Андрейчик Т.А.</t>
  </si>
  <si>
    <t>Списки поступивших</t>
  </si>
  <si>
    <t>Инф. Технологии</t>
  </si>
  <si>
    <t>Возраст</t>
  </si>
  <si>
    <t>Возрастные группы</t>
  </si>
  <si>
    <t>До17</t>
  </si>
  <si>
    <t>От 17 до 19</t>
  </si>
  <si>
    <t>Старше 17</t>
  </si>
  <si>
    <t>Количество мест в бюджетных группах</t>
  </si>
  <si>
    <t>Трошин И.В.</t>
  </si>
  <si>
    <t>медалист</t>
  </si>
  <si>
    <t>Формирование списков зачисленных в ВУЗ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</si>
</sst>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Поступление юношей и девушек по направлениям обучения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17"/>
          <c:w val="0.97925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v>Юноши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Лист1!$I$5:$K$5</c:f>
              <c:strCache>
                <c:ptCount val="3"/>
                <c:pt idx="0">
                  <c:v>Эк</c:v>
                </c:pt>
                <c:pt idx="1">
                  <c:v>Тех</c:v>
                </c:pt>
                <c:pt idx="2">
                  <c:v>ИТ</c:v>
                </c:pt>
              </c:strCache>
            </c:strRef>
          </c:cat>
          <c:val>
            <c:numRef>
              <c:f>Лист1!$I$47:$K$47</c:f>
              <c:numCache>
                <c:ptCount val="3"/>
                <c:pt idx="0">
                  <c:v>6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v>Девушки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Лист1!$L$47:$N$47</c:f>
              <c:numCache>
                <c:ptCount val="3"/>
                <c:pt idx="0">
                  <c:v>9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31571891"/>
        <c:axId val="15711564"/>
      </c:bar3DChart>
      <c:cat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Направления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9525"/>
          <c:w val="0.142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поступающих по видам вступительных испытаний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685"/>
          <c:w val="0.849"/>
          <c:h val="0.5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Лист1!$F$50:$F$52</c:f>
              <c:strCache>
                <c:ptCount val="3"/>
                <c:pt idx="0">
                  <c:v>Экзамены</c:v>
                </c:pt>
                <c:pt idx="1">
                  <c:v>Олимпиады</c:v>
                </c:pt>
                <c:pt idx="2">
                  <c:v>Собеседование</c:v>
                </c:pt>
              </c:strCache>
            </c:strRef>
          </c:cat>
          <c:val>
            <c:numRef>
              <c:f>Лист1!$G$50:$G$52</c:f>
              <c:numCache>
                <c:ptCount val="3"/>
                <c:pt idx="0">
                  <c:v>22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иногородних поступающих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172"/>
          <c:w val="0.4665"/>
          <c:h val="0.75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Лист1!$C$50:$C$52</c:f>
              <c:strCache>
                <c:ptCount val="3"/>
                <c:pt idx="0">
                  <c:v>Санкт-Петербург</c:v>
                </c:pt>
                <c:pt idx="1">
                  <c:v>Ленобласть</c:v>
                </c:pt>
                <c:pt idx="2">
                  <c:v>Другие регионы</c:v>
                </c:pt>
              </c:strCache>
            </c:strRef>
          </c:cat>
          <c:val>
            <c:numRef>
              <c:f>Лист1!$D$50:$D$52</c:f>
              <c:numCache>
                <c:ptCount val="3"/>
                <c:pt idx="0">
                  <c:v>24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Стаж поступающих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685"/>
          <c:w val="0.849"/>
          <c:h val="0.5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Лист1!$D$47:$D$48</c:f>
              <c:strCache>
                <c:ptCount val="2"/>
                <c:pt idx="0">
                  <c:v>Со стажем</c:v>
                </c:pt>
                <c:pt idx="1">
                  <c:v>После школы</c:v>
                </c:pt>
              </c:strCache>
            </c:strRef>
          </c:cat>
          <c:val>
            <c:numRef>
              <c:f>Лист1!$E$47:$E$48</c:f>
              <c:numCache>
                <c:ptCount val="2"/>
                <c:pt idx="0">
                  <c:v>13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6"/>
  <sheetViews>
    <sheetView zoomScale="75" zoomScaleNormal="75" zoomScalePageLayoutView="0" workbookViewId="0" topLeftCell="A49">
      <selection activeCell="H62" sqref="H62"/>
    </sheetView>
  </sheetViews>
  <sheetFormatPr defaultColWidth="9.00390625" defaultRowHeight="12.75"/>
  <cols>
    <col min="1" max="1" width="20.625" style="0" customWidth="1"/>
    <col min="2" max="2" width="20.375" style="0" customWidth="1"/>
    <col min="3" max="3" width="14.00390625" style="0" customWidth="1"/>
    <col min="4" max="4" width="14.875" style="0" customWidth="1"/>
    <col min="6" max="6" width="14.25390625" style="0" customWidth="1"/>
    <col min="7" max="7" width="12.75390625" style="0" customWidth="1"/>
    <col min="8" max="8" width="14.875" style="0" customWidth="1"/>
    <col min="9" max="9" width="3.875" style="0" customWidth="1"/>
    <col min="10" max="10" width="5.125" style="0" customWidth="1"/>
    <col min="11" max="11" width="5.25390625" style="0" customWidth="1"/>
    <col min="12" max="12" width="4.75390625" style="0" customWidth="1"/>
    <col min="13" max="13" width="5.625" style="0" customWidth="1"/>
    <col min="14" max="14" width="5.75390625" style="0" customWidth="1"/>
    <col min="15" max="16" width="13.625" style="0" customWidth="1"/>
    <col min="17" max="17" width="13.125" style="0" customWidth="1"/>
  </cols>
  <sheetData>
    <row r="1" ht="18">
      <c r="A1" s="1" t="s">
        <v>58</v>
      </c>
    </row>
    <row r="2" ht="15.75">
      <c r="A2" s="9" t="s">
        <v>86</v>
      </c>
    </row>
    <row r="3" spans="1:3" ht="31.5">
      <c r="A3" s="12" t="s">
        <v>39</v>
      </c>
      <c r="B3" s="12" t="s">
        <v>69</v>
      </c>
      <c r="C3" s="12" t="s">
        <v>40</v>
      </c>
    </row>
    <row r="4" spans="1:15" ht="18.75">
      <c r="A4">
        <v>6</v>
      </c>
      <c r="B4">
        <v>6</v>
      </c>
      <c r="C4">
        <v>10</v>
      </c>
      <c r="J4" s="8" t="s">
        <v>51</v>
      </c>
      <c r="K4" s="8"/>
      <c r="L4" s="8"/>
      <c r="M4" s="8" t="s">
        <v>52</v>
      </c>
      <c r="N4" s="8"/>
      <c r="O4" s="10"/>
    </row>
    <row r="5" spans="1:254" s="2" customFormat="1" ht="47.25">
      <c r="A5" s="12" t="s">
        <v>3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70</v>
      </c>
      <c r="G5" s="12" t="s">
        <v>37</v>
      </c>
      <c r="H5" s="12" t="s">
        <v>38</v>
      </c>
      <c r="I5" s="12" t="s">
        <v>50</v>
      </c>
      <c r="J5" s="12" t="s">
        <v>53</v>
      </c>
      <c r="K5" s="18" t="s">
        <v>41</v>
      </c>
      <c r="L5" s="12" t="s">
        <v>50</v>
      </c>
      <c r="M5" s="12" t="s">
        <v>53</v>
      </c>
      <c r="N5" s="18" t="s">
        <v>41</v>
      </c>
      <c r="O5" s="12" t="s">
        <v>81</v>
      </c>
      <c r="P5" s="12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18" ht="15.75">
      <c r="A6" s="5" t="s">
        <v>24</v>
      </c>
      <c r="B6" s="6">
        <v>31811</v>
      </c>
      <c r="C6" s="17" t="s">
        <v>55</v>
      </c>
      <c r="D6" s="5" t="s">
        <v>44</v>
      </c>
      <c r="E6" s="17">
        <v>0</v>
      </c>
      <c r="F6" s="5">
        <v>13</v>
      </c>
      <c r="G6" s="17" t="s">
        <v>45</v>
      </c>
      <c r="H6" s="5" t="s">
        <v>41</v>
      </c>
      <c r="I6" s="5">
        <f>IF(AND(C6="муж",H6="экономика"),1,0)</f>
        <v>0</v>
      </c>
      <c r="J6" s="5">
        <f aca="true" t="shared" si="0" ref="J6:J45">IF(AND(C6="муж",H6="техника"),1,0)</f>
        <v>0</v>
      </c>
      <c r="K6" s="5">
        <f>IF(AND(C6="муж",H6="ИТ"),1,0)</f>
        <v>1</v>
      </c>
      <c r="L6" s="5">
        <f aca="true" t="shared" si="1" ref="L6:L45">IF(AND(C6="жен",H6="экономика"),1,0)</f>
        <v>0</v>
      </c>
      <c r="M6" s="5">
        <f aca="true" t="shared" si="2" ref="M6:M45">IF(AND(C6="жен",H6="техника"),1,0)</f>
        <v>0</v>
      </c>
      <c r="N6" s="5">
        <f aca="true" t="shared" si="3" ref="N6:N45">IF(AND(C6="жен",H6="ИТ"),1,0)</f>
        <v>0</v>
      </c>
      <c r="O6" s="16">
        <f ca="1">INT((TODAY()-B6)/365)</f>
        <v>28</v>
      </c>
      <c r="P6" s="16"/>
      <c r="Q6" s="5"/>
      <c r="R6" s="5"/>
    </row>
    <row r="7" spans="1:18" ht="15.75">
      <c r="A7" s="5" t="s">
        <v>78</v>
      </c>
      <c r="B7" s="6">
        <v>31682</v>
      </c>
      <c r="C7" s="17" t="s">
        <v>54</v>
      </c>
      <c r="D7" s="5" t="s">
        <v>44</v>
      </c>
      <c r="E7" s="17">
        <v>0</v>
      </c>
      <c r="F7" s="5">
        <v>14</v>
      </c>
      <c r="G7" s="17" t="s">
        <v>45</v>
      </c>
      <c r="H7" s="5" t="s">
        <v>49</v>
      </c>
      <c r="I7" s="5">
        <f>IF(AND(C7="муж",H7="экономика"),1,0)</f>
        <v>0</v>
      </c>
      <c r="J7" s="5">
        <f t="shared" si="0"/>
        <v>0</v>
      </c>
      <c r="K7" s="5">
        <f aca="true" t="shared" si="4" ref="K7:K45">IF(AND(C7="муж",H7="ИТ"),1,0)</f>
        <v>0</v>
      </c>
      <c r="L7" s="5">
        <f t="shared" si="1"/>
        <v>1</v>
      </c>
      <c r="M7" s="5">
        <f t="shared" si="2"/>
        <v>0</v>
      </c>
      <c r="N7" s="5">
        <f t="shared" si="3"/>
        <v>0</v>
      </c>
      <c r="O7" s="16">
        <f aca="true" ca="1" t="shared" si="5" ref="O7:O45">INT((TODAY()-B7)/365)</f>
        <v>28</v>
      </c>
      <c r="P7" s="5"/>
      <c r="Q7" s="5"/>
      <c r="R7" s="5"/>
    </row>
    <row r="8" spans="1:18" ht="15.75">
      <c r="A8" s="5" t="s">
        <v>19</v>
      </c>
      <c r="B8" s="6">
        <v>31950</v>
      </c>
      <c r="C8" s="17" t="s">
        <v>55</v>
      </c>
      <c r="D8" s="5" t="s">
        <v>42</v>
      </c>
      <c r="E8" s="17">
        <v>0</v>
      </c>
      <c r="F8" s="5">
        <v>11</v>
      </c>
      <c r="G8" s="17" t="s">
        <v>45</v>
      </c>
      <c r="H8" s="5" t="s">
        <v>48</v>
      </c>
      <c r="I8" s="5">
        <f aca="true" t="shared" si="6" ref="I8:I45">IF(AND(C8="муж",H8="экономика"),1,0)</f>
        <v>0</v>
      </c>
      <c r="J8" s="5">
        <f t="shared" si="0"/>
        <v>1</v>
      </c>
      <c r="K8" s="5">
        <f t="shared" si="4"/>
        <v>0</v>
      </c>
      <c r="L8" s="5">
        <f t="shared" si="1"/>
        <v>0</v>
      </c>
      <c r="M8" s="5">
        <f t="shared" si="2"/>
        <v>0</v>
      </c>
      <c r="N8" s="5">
        <f t="shared" si="3"/>
        <v>0</v>
      </c>
      <c r="O8" s="16">
        <f ca="1" t="shared" si="5"/>
        <v>27</v>
      </c>
      <c r="P8" s="5"/>
      <c r="Q8" s="5"/>
      <c r="R8" s="5"/>
    </row>
    <row r="9" spans="1:18" ht="15.75">
      <c r="A9" s="5" t="s">
        <v>33</v>
      </c>
      <c r="B9" s="6">
        <v>32124</v>
      </c>
      <c r="C9" s="17" t="s">
        <v>54</v>
      </c>
      <c r="D9" s="5" t="s">
        <v>44</v>
      </c>
      <c r="E9" s="17">
        <v>0</v>
      </c>
      <c r="F9" s="5">
        <v>13.1</v>
      </c>
      <c r="G9" s="17" t="s">
        <v>47</v>
      </c>
      <c r="H9" s="5" t="s">
        <v>49</v>
      </c>
      <c r="I9" s="5">
        <f t="shared" si="6"/>
        <v>0</v>
      </c>
      <c r="J9" s="5">
        <f t="shared" si="0"/>
        <v>0</v>
      </c>
      <c r="K9" s="5">
        <f t="shared" si="4"/>
        <v>0</v>
      </c>
      <c r="L9" s="5">
        <f t="shared" si="1"/>
        <v>1</v>
      </c>
      <c r="M9" s="5">
        <f t="shared" si="2"/>
        <v>0</v>
      </c>
      <c r="N9" s="5">
        <f t="shared" si="3"/>
        <v>0</v>
      </c>
      <c r="O9" s="16">
        <f ca="1" t="shared" si="5"/>
        <v>27</v>
      </c>
      <c r="P9" s="5"/>
      <c r="Q9" s="5"/>
      <c r="R9" s="5"/>
    </row>
    <row r="10" spans="1:18" ht="15.75">
      <c r="A10" s="5" t="s">
        <v>17</v>
      </c>
      <c r="B10" s="6">
        <v>31568</v>
      </c>
      <c r="C10" s="17" t="s">
        <v>55</v>
      </c>
      <c r="D10" s="5" t="s">
        <v>42</v>
      </c>
      <c r="E10" s="17">
        <v>1</v>
      </c>
      <c r="F10" s="5">
        <v>12</v>
      </c>
      <c r="G10" s="17" t="s">
        <v>45</v>
      </c>
      <c r="H10" s="5" t="s">
        <v>48</v>
      </c>
      <c r="I10" s="5">
        <f t="shared" si="6"/>
        <v>0</v>
      </c>
      <c r="J10" s="5">
        <f t="shared" si="0"/>
        <v>1</v>
      </c>
      <c r="K10" s="5">
        <f t="shared" si="4"/>
        <v>0</v>
      </c>
      <c r="L10" s="5">
        <f t="shared" si="1"/>
        <v>0</v>
      </c>
      <c r="M10" s="5">
        <f t="shared" si="2"/>
        <v>0</v>
      </c>
      <c r="N10" s="5">
        <f t="shared" si="3"/>
        <v>0</v>
      </c>
      <c r="O10" s="16">
        <f ca="1" t="shared" si="5"/>
        <v>28</v>
      </c>
      <c r="P10" s="5"/>
      <c r="Q10" s="5"/>
      <c r="R10" s="5"/>
    </row>
    <row r="11" spans="1:18" ht="15.75">
      <c r="A11" s="5" t="s">
        <v>30</v>
      </c>
      <c r="B11" s="6">
        <v>31845</v>
      </c>
      <c r="C11" s="17" t="s">
        <v>55</v>
      </c>
      <c r="D11" s="5" t="s">
        <v>42</v>
      </c>
      <c r="E11" s="17">
        <v>0</v>
      </c>
      <c r="F11" s="5">
        <v>13.9</v>
      </c>
      <c r="G11" s="17" t="s">
        <v>47</v>
      </c>
      <c r="H11" s="5" t="s">
        <v>41</v>
      </c>
      <c r="I11" s="5">
        <f t="shared" si="6"/>
        <v>0</v>
      </c>
      <c r="J11" s="5">
        <f t="shared" si="0"/>
        <v>0</v>
      </c>
      <c r="K11" s="5">
        <f t="shared" si="4"/>
        <v>1</v>
      </c>
      <c r="L11" s="5">
        <f t="shared" si="1"/>
        <v>0</v>
      </c>
      <c r="M11" s="5">
        <f t="shared" si="2"/>
        <v>0</v>
      </c>
      <c r="N11" s="5">
        <f t="shared" si="3"/>
        <v>0</v>
      </c>
      <c r="O11" s="16">
        <f ca="1" t="shared" si="5"/>
        <v>28</v>
      </c>
      <c r="P11" s="5"/>
      <c r="Q11" s="5"/>
      <c r="R11" s="5"/>
    </row>
    <row r="12" spans="1:18" ht="15.75">
      <c r="A12" s="5" t="s">
        <v>27</v>
      </c>
      <c r="B12" s="6">
        <v>32018</v>
      </c>
      <c r="C12" s="17" t="s">
        <v>55</v>
      </c>
      <c r="D12" s="5" t="s">
        <v>42</v>
      </c>
      <c r="E12" s="17">
        <v>0</v>
      </c>
      <c r="F12" s="5">
        <v>13.7</v>
      </c>
      <c r="G12" s="17" t="s">
        <v>47</v>
      </c>
      <c r="H12" s="5" t="s">
        <v>41</v>
      </c>
      <c r="I12" s="5">
        <f t="shared" si="6"/>
        <v>0</v>
      </c>
      <c r="J12" s="5">
        <f t="shared" si="0"/>
        <v>0</v>
      </c>
      <c r="K12" s="5">
        <f t="shared" si="4"/>
        <v>1</v>
      </c>
      <c r="L12" s="5">
        <f t="shared" si="1"/>
        <v>0</v>
      </c>
      <c r="M12" s="5">
        <f t="shared" si="2"/>
        <v>0</v>
      </c>
      <c r="N12" s="5">
        <f t="shared" si="3"/>
        <v>0</v>
      </c>
      <c r="O12" s="16">
        <f ca="1" t="shared" si="5"/>
        <v>27</v>
      </c>
      <c r="P12" s="5"/>
      <c r="Q12" s="5"/>
      <c r="R12" s="5"/>
    </row>
    <row r="13" spans="1:18" ht="15.75">
      <c r="A13" s="5" t="s">
        <v>12</v>
      </c>
      <c r="B13" s="6">
        <v>32025</v>
      </c>
      <c r="C13" s="17" t="s">
        <v>54</v>
      </c>
      <c r="D13" s="5" t="s">
        <v>42</v>
      </c>
      <c r="E13" s="17">
        <v>0</v>
      </c>
      <c r="F13" s="5">
        <v>13</v>
      </c>
      <c r="G13" s="17" t="s">
        <v>45</v>
      </c>
      <c r="H13" s="5" t="s">
        <v>49</v>
      </c>
      <c r="I13" s="5">
        <f t="shared" si="6"/>
        <v>0</v>
      </c>
      <c r="J13" s="5">
        <f t="shared" si="0"/>
        <v>0</v>
      </c>
      <c r="K13" s="5">
        <f t="shared" si="4"/>
        <v>0</v>
      </c>
      <c r="L13" s="5">
        <f t="shared" si="1"/>
        <v>1</v>
      </c>
      <c r="M13" s="5">
        <f t="shared" si="2"/>
        <v>0</v>
      </c>
      <c r="N13" s="5">
        <f t="shared" si="3"/>
        <v>0</v>
      </c>
      <c r="O13" s="16">
        <f ca="1" t="shared" si="5"/>
        <v>27</v>
      </c>
      <c r="P13" s="5"/>
      <c r="Q13" s="5"/>
      <c r="R13" s="5"/>
    </row>
    <row r="14" spans="1:18" ht="15.75">
      <c r="A14" s="5" t="s">
        <v>21</v>
      </c>
      <c r="B14" s="6">
        <v>32149</v>
      </c>
      <c r="C14" s="17" t="s">
        <v>55</v>
      </c>
      <c r="D14" s="5" t="s">
        <v>42</v>
      </c>
      <c r="E14" s="17">
        <v>0</v>
      </c>
      <c r="F14" s="5" t="s">
        <v>88</v>
      </c>
      <c r="G14" s="17" t="s">
        <v>46</v>
      </c>
      <c r="H14" s="5" t="s">
        <v>49</v>
      </c>
      <c r="I14" s="5">
        <f t="shared" si="6"/>
        <v>1</v>
      </c>
      <c r="J14" s="5">
        <f t="shared" si="0"/>
        <v>0</v>
      </c>
      <c r="K14" s="5">
        <f t="shared" si="4"/>
        <v>0</v>
      </c>
      <c r="L14" s="5">
        <f t="shared" si="1"/>
        <v>0</v>
      </c>
      <c r="M14" s="5">
        <f t="shared" si="2"/>
        <v>0</v>
      </c>
      <c r="N14" s="5">
        <f t="shared" si="3"/>
        <v>0</v>
      </c>
      <c r="O14" s="16">
        <f ca="1" t="shared" si="5"/>
        <v>27</v>
      </c>
      <c r="P14" s="5"/>
      <c r="Q14" s="5"/>
      <c r="R14" s="5"/>
    </row>
    <row r="15" spans="1:18" ht="15.75">
      <c r="A15" s="5" t="s">
        <v>25</v>
      </c>
      <c r="B15" s="6">
        <v>31548</v>
      </c>
      <c r="C15" s="17" t="s">
        <v>55</v>
      </c>
      <c r="D15" s="5" t="s">
        <v>44</v>
      </c>
      <c r="E15" s="17">
        <v>1</v>
      </c>
      <c r="F15" s="5">
        <v>12</v>
      </c>
      <c r="G15" s="17" t="s">
        <v>45</v>
      </c>
      <c r="H15" s="5" t="s">
        <v>48</v>
      </c>
      <c r="I15" s="5">
        <f t="shared" si="6"/>
        <v>0</v>
      </c>
      <c r="J15" s="5">
        <f t="shared" si="0"/>
        <v>1</v>
      </c>
      <c r="K15" s="5">
        <f t="shared" si="4"/>
        <v>0</v>
      </c>
      <c r="L15" s="5">
        <f t="shared" si="1"/>
        <v>0</v>
      </c>
      <c r="M15" s="5">
        <f t="shared" si="2"/>
        <v>0</v>
      </c>
      <c r="N15" s="5">
        <f t="shared" si="3"/>
        <v>0</v>
      </c>
      <c r="O15" s="16">
        <f ca="1" t="shared" si="5"/>
        <v>28</v>
      </c>
      <c r="P15" s="5"/>
      <c r="Q15" s="5"/>
      <c r="R15" s="5"/>
    </row>
    <row r="16" spans="1:18" ht="15.75">
      <c r="A16" s="5" t="s">
        <v>72</v>
      </c>
      <c r="B16" s="6">
        <v>32075</v>
      </c>
      <c r="C16" s="17" t="s">
        <v>55</v>
      </c>
      <c r="D16" s="5" t="s">
        <v>42</v>
      </c>
      <c r="E16" s="17">
        <v>0</v>
      </c>
      <c r="F16" s="5">
        <v>13</v>
      </c>
      <c r="G16" s="17" t="s">
        <v>47</v>
      </c>
      <c r="H16" s="5" t="s">
        <v>41</v>
      </c>
      <c r="I16" s="5">
        <f t="shared" si="6"/>
        <v>0</v>
      </c>
      <c r="J16" s="5">
        <f t="shared" si="0"/>
        <v>0</v>
      </c>
      <c r="K16" s="5">
        <f t="shared" si="4"/>
        <v>1</v>
      </c>
      <c r="L16" s="5">
        <f t="shared" si="1"/>
        <v>0</v>
      </c>
      <c r="M16" s="5">
        <f t="shared" si="2"/>
        <v>0</v>
      </c>
      <c r="N16" s="5">
        <f t="shared" si="3"/>
        <v>0</v>
      </c>
      <c r="O16" s="16">
        <f ca="1" t="shared" si="5"/>
        <v>27</v>
      </c>
      <c r="P16" s="5"/>
      <c r="Q16" s="5"/>
      <c r="R16" s="5"/>
    </row>
    <row r="17" spans="1:18" ht="15.75">
      <c r="A17" s="5" t="s">
        <v>34</v>
      </c>
      <c r="B17" s="6">
        <v>31664</v>
      </c>
      <c r="C17" s="17" t="s">
        <v>54</v>
      </c>
      <c r="D17" s="5" t="s">
        <v>43</v>
      </c>
      <c r="E17" s="17">
        <v>1</v>
      </c>
      <c r="F17" s="5">
        <v>12</v>
      </c>
      <c r="G17" s="17" t="s">
        <v>45</v>
      </c>
      <c r="H17" s="5" t="s">
        <v>49</v>
      </c>
      <c r="I17" s="5">
        <f t="shared" si="6"/>
        <v>0</v>
      </c>
      <c r="J17" s="5">
        <f t="shared" si="0"/>
        <v>0</v>
      </c>
      <c r="K17" s="5">
        <f t="shared" si="4"/>
        <v>0</v>
      </c>
      <c r="L17" s="5">
        <f t="shared" si="1"/>
        <v>1</v>
      </c>
      <c r="M17" s="5">
        <f t="shared" si="2"/>
        <v>0</v>
      </c>
      <c r="N17" s="5">
        <f t="shared" si="3"/>
        <v>0</v>
      </c>
      <c r="O17" s="16">
        <f ca="1" t="shared" si="5"/>
        <v>28</v>
      </c>
      <c r="P17" s="5"/>
      <c r="Q17" s="5"/>
      <c r="R17" s="5"/>
    </row>
    <row r="18" spans="1:18" ht="15.75">
      <c r="A18" s="5" t="s">
        <v>76</v>
      </c>
      <c r="B18" s="6">
        <v>31533</v>
      </c>
      <c r="C18" s="17" t="s">
        <v>54</v>
      </c>
      <c r="D18" s="5" t="s">
        <v>43</v>
      </c>
      <c r="E18" s="17">
        <v>1</v>
      </c>
      <c r="F18" s="5">
        <v>10</v>
      </c>
      <c r="G18" s="17" t="s">
        <v>45</v>
      </c>
      <c r="H18" s="5" t="s">
        <v>48</v>
      </c>
      <c r="I18" s="5">
        <f t="shared" si="6"/>
        <v>0</v>
      </c>
      <c r="J18" s="5">
        <f t="shared" si="0"/>
        <v>0</v>
      </c>
      <c r="K18" s="5">
        <f t="shared" si="4"/>
        <v>0</v>
      </c>
      <c r="L18" s="5">
        <f t="shared" si="1"/>
        <v>0</v>
      </c>
      <c r="M18" s="5">
        <f t="shared" si="2"/>
        <v>1</v>
      </c>
      <c r="N18" s="5">
        <f t="shared" si="3"/>
        <v>0</v>
      </c>
      <c r="O18" s="16">
        <f ca="1" t="shared" si="5"/>
        <v>28</v>
      </c>
      <c r="P18" s="5"/>
      <c r="Q18" s="5"/>
      <c r="R18" s="5"/>
    </row>
    <row r="19" spans="1:18" ht="15.75">
      <c r="A19" s="5" t="s">
        <v>9</v>
      </c>
      <c r="B19" s="6">
        <v>31631</v>
      </c>
      <c r="C19" s="17" t="s">
        <v>54</v>
      </c>
      <c r="D19" s="5" t="s">
        <v>43</v>
      </c>
      <c r="E19" s="17">
        <v>1</v>
      </c>
      <c r="F19" s="5">
        <v>14</v>
      </c>
      <c r="G19" s="17" t="s">
        <v>45</v>
      </c>
      <c r="H19" s="5" t="s">
        <v>49</v>
      </c>
      <c r="I19" s="5">
        <f t="shared" si="6"/>
        <v>0</v>
      </c>
      <c r="J19" s="5">
        <f t="shared" si="0"/>
        <v>0</v>
      </c>
      <c r="K19" s="5">
        <f t="shared" si="4"/>
        <v>0</v>
      </c>
      <c r="L19" s="5">
        <f t="shared" si="1"/>
        <v>1</v>
      </c>
      <c r="M19" s="5">
        <f t="shared" si="2"/>
        <v>0</v>
      </c>
      <c r="N19" s="5">
        <f t="shared" si="3"/>
        <v>0</v>
      </c>
      <c r="O19" s="16">
        <f ca="1" t="shared" si="5"/>
        <v>28</v>
      </c>
      <c r="P19" s="5"/>
      <c r="Q19" s="5"/>
      <c r="R19" s="5"/>
    </row>
    <row r="20" spans="1:18" ht="15.75">
      <c r="A20" s="5" t="s">
        <v>73</v>
      </c>
      <c r="B20" s="6">
        <v>31749</v>
      </c>
      <c r="C20" s="17" t="s">
        <v>55</v>
      </c>
      <c r="D20" s="5" t="s">
        <v>44</v>
      </c>
      <c r="E20" s="17">
        <v>0</v>
      </c>
      <c r="F20" s="5">
        <v>13</v>
      </c>
      <c r="G20" s="17" t="s">
        <v>45</v>
      </c>
      <c r="H20" s="5" t="s">
        <v>48</v>
      </c>
      <c r="I20" s="5">
        <f t="shared" si="6"/>
        <v>0</v>
      </c>
      <c r="J20" s="5">
        <f t="shared" si="0"/>
        <v>1</v>
      </c>
      <c r="K20" s="5">
        <f t="shared" si="4"/>
        <v>0</v>
      </c>
      <c r="L20" s="5">
        <f t="shared" si="1"/>
        <v>0</v>
      </c>
      <c r="M20" s="5">
        <f t="shared" si="2"/>
        <v>0</v>
      </c>
      <c r="N20" s="5">
        <f t="shared" si="3"/>
        <v>0</v>
      </c>
      <c r="O20" s="16">
        <f ca="1" t="shared" si="5"/>
        <v>28</v>
      </c>
      <c r="P20" s="5"/>
      <c r="Q20" s="5"/>
      <c r="R20" s="5"/>
    </row>
    <row r="21" spans="1:18" ht="15.75">
      <c r="A21" s="5" t="s">
        <v>20</v>
      </c>
      <c r="B21" s="6">
        <v>30564</v>
      </c>
      <c r="C21" s="17" t="s">
        <v>55</v>
      </c>
      <c r="D21" s="5" t="s">
        <v>44</v>
      </c>
      <c r="E21" s="17">
        <v>3</v>
      </c>
      <c r="F21" s="5">
        <v>11</v>
      </c>
      <c r="G21" s="17" t="s">
        <v>45</v>
      </c>
      <c r="H21" s="5" t="s">
        <v>48</v>
      </c>
      <c r="I21" s="5">
        <f t="shared" si="6"/>
        <v>0</v>
      </c>
      <c r="J21" s="5">
        <f t="shared" si="0"/>
        <v>1</v>
      </c>
      <c r="K21" s="5">
        <f t="shared" si="4"/>
        <v>0</v>
      </c>
      <c r="L21" s="5">
        <f t="shared" si="1"/>
        <v>0</v>
      </c>
      <c r="M21" s="5">
        <f t="shared" si="2"/>
        <v>0</v>
      </c>
      <c r="N21" s="5">
        <f t="shared" si="3"/>
        <v>0</v>
      </c>
      <c r="O21" s="16">
        <f ca="1" t="shared" si="5"/>
        <v>31</v>
      </c>
      <c r="P21" s="5"/>
      <c r="Q21" s="5"/>
      <c r="R21" s="5"/>
    </row>
    <row r="22" spans="1:18" ht="15.75">
      <c r="A22" s="5" t="s">
        <v>10</v>
      </c>
      <c r="B22" s="6">
        <v>31696</v>
      </c>
      <c r="C22" s="17" t="s">
        <v>54</v>
      </c>
      <c r="D22" s="5" t="s">
        <v>42</v>
      </c>
      <c r="E22" s="17">
        <v>0</v>
      </c>
      <c r="F22" s="5">
        <v>15</v>
      </c>
      <c r="G22" s="17" t="s">
        <v>45</v>
      </c>
      <c r="H22" s="5" t="s">
        <v>41</v>
      </c>
      <c r="I22" s="5">
        <f t="shared" si="6"/>
        <v>0</v>
      </c>
      <c r="J22" s="5">
        <f t="shared" si="0"/>
        <v>0</v>
      </c>
      <c r="K22" s="5">
        <f t="shared" si="4"/>
        <v>0</v>
      </c>
      <c r="L22" s="5">
        <f t="shared" si="1"/>
        <v>0</v>
      </c>
      <c r="M22" s="5">
        <f t="shared" si="2"/>
        <v>0</v>
      </c>
      <c r="N22" s="5">
        <f t="shared" si="3"/>
        <v>1</v>
      </c>
      <c r="O22" s="16">
        <f ca="1" t="shared" si="5"/>
        <v>28</v>
      </c>
      <c r="P22" s="5"/>
      <c r="Q22" s="5"/>
      <c r="R22" s="5"/>
    </row>
    <row r="23" spans="1:18" ht="15.75">
      <c r="A23" s="5" t="s">
        <v>74</v>
      </c>
      <c r="B23" s="6">
        <v>31889</v>
      </c>
      <c r="C23" s="17" t="s">
        <v>54</v>
      </c>
      <c r="D23" s="5" t="s">
        <v>42</v>
      </c>
      <c r="E23" s="17">
        <v>0</v>
      </c>
      <c r="F23" s="5">
        <v>11.2</v>
      </c>
      <c r="G23" s="17" t="s">
        <v>47</v>
      </c>
      <c r="H23" s="5" t="s">
        <v>41</v>
      </c>
      <c r="I23" s="5">
        <f t="shared" si="6"/>
        <v>0</v>
      </c>
      <c r="J23" s="5">
        <f t="shared" si="0"/>
        <v>0</v>
      </c>
      <c r="K23" s="5">
        <f t="shared" si="4"/>
        <v>0</v>
      </c>
      <c r="L23" s="5">
        <f t="shared" si="1"/>
        <v>0</v>
      </c>
      <c r="M23" s="5">
        <f t="shared" si="2"/>
        <v>0</v>
      </c>
      <c r="N23" s="5">
        <f t="shared" si="3"/>
        <v>1</v>
      </c>
      <c r="O23" s="16">
        <f ca="1" t="shared" si="5"/>
        <v>27</v>
      </c>
      <c r="P23" s="5"/>
      <c r="Q23" s="5"/>
      <c r="R23" s="5"/>
    </row>
    <row r="24" spans="1:18" ht="15.75">
      <c r="A24" s="5" t="s">
        <v>15</v>
      </c>
      <c r="B24" s="6">
        <v>31827</v>
      </c>
      <c r="C24" s="17" t="s">
        <v>55</v>
      </c>
      <c r="D24" s="5" t="s">
        <v>42</v>
      </c>
      <c r="E24" s="17">
        <v>0</v>
      </c>
      <c r="F24" s="5">
        <v>13.9</v>
      </c>
      <c r="G24" s="17" t="s">
        <v>47</v>
      </c>
      <c r="H24" s="5" t="s">
        <v>49</v>
      </c>
      <c r="I24" s="5">
        <f t="shared" si="6"/>
        <v>1</v>
      </c>
      <c r="J24" s="5">
        <f t="shared" si="0"/>
        <v>0</v>
      </c>
      <c r="K24" s="5">
        <f t="shared" si="4"/>
        <v>0</v>
      </c>
      <c r="L24" s="5">
        <f t="shared" si="1"/>
        <v>0</v>
      </c>
      <c r="M24" s="5">
        <f t="shared" si="2"/>
        <v>0</v>
      </c>
      <c r="N24" s="5">
        <f t="shared" si="3"/>
        <v>0</v>
      </c>
      <c r="O24" s="16">
        <f ca="1" t="shared" si="5"/>
        <v>28</v>
      </c>
      <c r="P24" s="5"/>
      <c r="Q24" s="5"/>
      <c r="R24" s="5"/>
    </row>
    <row r="25" spans="1:18" ht="15.75">
      <c r="A25" s="5" t="s">
        <v>16</v>
      </c>
      <c r="B25" s="6">
        <v>32034</v>
      </c>
      <c r="C25" s="17" t="s">
        <v>54</v>
      </c>
      <c r="D25" s="5" t="s">
        <v>43</v>
      </c>
      <c r="E25" s="17">
        <v>0</v>
      </c>
      <c r="F25" s="5">
        <v>11</v>
      </c>
      <c r="G25" s="17" t="s">
        <v>47</v>
      </c>
      <c r="H25" s="5" t="s">
        <v>41</v>
      </c>
      <c r="I25" s="5">
        <f t="shared" si="6"/>
        <v>0</v>
      </c>
      <c r="J25" s="5">
        <f t="shared" si="0"/>
        <v>0</v>
      </c>
      <c r="K25" s="5">
        <f t="shared" si="4"/>
        <v>0</v>
      </c>
      <c r="L25" s="5">
        <f t="shared" si="1"/>
        <v>0</v>
      </c>
      <c r="M25" s="5">
        <f t="shared" si="2"/>
        <v>0</v>
      </c>
      <c r="N25" s="5">
        <f t="shared" si="3"/>
        <v>1</v>
      </c>
      <c r="O25" s="16">
        <f ca="1" t="shared" si="5"/>
        <v>27</v>
      </c>
      <c r="P25" s="5"/>
      <c r="Q25" s="5"/>
      <c r="R25" s="5"/>
    </row>
    <row r="26" spans="1:18" ht="15.75">
      <c r="A26" s="5" t="s">
        <v>75</v>
      </c>
      <c r="B26" s="6">
        <v>31906</v>
      </c>
      <c r="C26" s="17" t="s">
        <v>55</v>
      </c>
      <c r="D26" s="5" t="s">
        <v>42</v>
      </c>
      <c r="E26" s="17">
        <v>0</v>
      </c>
      <c r="F26" s="5">
        <v>13.8</v>
      </c>
      <c r="G26" s="17" t="s">
        <v>45</v>
      </c>
      <c r="H26" s="5" t="s">
        <v>49</v>
      </c>
      <c r="I26" s="5">
        <f t="shared" si="6"/>
        <v>1</v>
      </c>
      <c r="J26" s="5">
        <f t="shared" si="0"/>
        <v>0</v>
      </c>
      <c r="K26" s="5">
        <f t="shared" si="4"/>
        <v>0</v>
      </c>
      <c r="L26" s="5">
        <f t="shared" si="1"/>
        <v>0</v>
      </c>
      <c r="M26" s="5">
        <f t="shared" si="2"/>
        <v>0</v>
      </c>
      <c r="N26" s="5">
        <f t="shared" si="3"/>
        <v>0</v>
      </c>
      <c r="O26" s="16">
        <f ca="1" t="shared" si="5"/>
        <v>27</v>
      </c>
      <c r="P26" s="5"/>
      <c r="Q26" s="5"/>
      <c r="R26" s="5"/>
    </row>
    <row r="27" spans="1:18" ht="15.75">
      <c r="A27" s="5" t="s">
        <v>7</v>
      </c>
      <c r="B27" s="6">
        <v>31831</v>
      </c>
      <c r="C27" s="17" t="s">
        <v>54</v>
      </c>
      <c r="D27" s="5" t="s">
        <v>42</v>
      </c>
      <c r="E27" s="17">
        <v>0</v>
      </c>
      <c r="F27" s="5" t="s">
        <v>88</v>
      </c>
      <c r="G27" s="17" t="s">
        <v>46</v>
      </c>
      <c r="H27" s="5" t="s">
        <v>41</v>
      </c>
      <c r="I27" s="5">
        <f t="shared" si="6"/>
        <v>0</v>
      </c>
      <c r="J27" s="5">
        <f t="shared" si="0"/>
        <v>0</v>
      </c>
      <c r="K27" s="5">
        <f t="shared" si="4"/>
        <v>0</v>
      </c>
      <c r="L27" s="5">
        <f t="shared" si="1"/>
        <v>0</v>
      </c>
      <c r="M27" s="5">
        <f t="shared" si="2"/>
        <v>0</v>
      </c>
      <c r="N27" s="5">
        <f t="shared" si="3"/>
        <v>1</v>
      </c>
      <c r="O27" s="16">
        <f ca="1" t="shared" si="5"/>
        <v>28</v>
      </c>
      <c r="P27" s="5"/>
      <c r="Q27" s="5"/>
      <c r="R27" s="5"/>
    </row>
    <row r="28" spans="1:18" ht="15.75">
      <c r="A28" s="5" t="s">
        <v>26</v>
      </c>
      <c r="B28" s="6">
        <v>31750</v>
      </c>
      <c r="C28" s="17" t="s">
        <v>54</v>
      </c>
      <c r="D28" s="5" t="s">
        <v>42</v>
      </c>
      <c r="E28" s="17">
        <v>0</v>
      </c>
      <c r="F28" s="5" t="s">
        <v>88</v>
      </c>
      <c r="G28" s="17" t="s">
        <v>46</v>
      </c>
      <c r="H28" s="5" t="s">
        <v>41</v>
      </c>
      <c r="I28" s="5">
        <f t="shared" si="6"/>
        <v>0</v>
      </c>
      <c r="J28" s="5">
        <f t="shared" si="0"/>
        <v>0</v>
      </c>
      <c r="K28" s="5">
        <f t="shared" si="4"/>
        <v>0</v>
      </c>
      <c r="L28" s="5">
        <f t="shared" si="1"/>
        <v>0</v>
      </c>
      <c r="M28" s="5">
        <f t="shared" si="2"/>
        <v>0</v>
      </c>
      <c r="N28" s="5">
        <f t="shared" si="3"/>
        <v>1</v>
      </c>
      <c r="O28" s="16">
        <f ca="1" t="shared" si="5"/>
        <v>28</v>
      </c>
      <c r="P28" s="5"/>
      <c r="Q28" s="5"/>
      <c r="R28" s="5"/>
    </row>
    <row r="29" spans="1:18" ht="15.75">
      <c r="A29" s="5" t="s">
        <v>18</v>
      </c>
      <c r="B29" s="6">
        <v>31645</v>
      </c>
      <c r="C29" s="17" t="s">
        <v>54</v>
      </c>
      <c r="D29" s="5" t="s">
        <v>42</v>
      </c>
      <c r="E29" s="17">
        <v>1</v>
      </c>
      <c r="F29" s="5">
        <v>13</v>
      </c>
      <c r="G29" s="17" t="s">
        <v>45</v>
      </c>
      <c r="H29" s="5" t="s">
        <v>49</v>
      </c>
      <c r="I29" s="5">
        <f t="shared" si="6"/>
        <v>0</v>
      </c>
      <c r="J29" s="5">
        <f t="shared" si="0"/>
        <v>0</v>
      </c>
      <c r="K29" s="5">
        <f t="shared" si="4"/>
        <v>0</v>
      </c>
      <c r="L29" s="5">
        <f t="shared" si="1"/>
        <v>1</v>
      </c>
      <c r="M29" s="5">
        <f t="shared" si="2"/>
        <v>0</v>
      </c>
      <c r="N29" s="5">
        <f t="shared" si="3"/>
        <v>0</v>
      </c>
      <c r="O29" s="16">
        <f ca="1" t="shared" si="5"/>
        <v>28</v>
      </c>
      <c r="P29" s="5"/>
      <c r="Q29" s="5"/>
      <c r="R29" s="5"/>
    </row>
    <row r="30" spans="1:18" ht="15.75">
      <c r="A30" s="5" t="s">
        <v>77</v>
      </c>
      <c r="B30" s="6">
        <v>31721</v>
      </c>
      <c r="C30" s="17" t="s">
        <v>55</v>
      </c>
      <c r="D30" s="5" t="s">
        <v>42</v>
      </c>
      <c r="E30" s="17">
        <v>0</v>
      </c>
      <c r="F30" s="5">
        <v>13.1</v>
      </c>
      <c r="G30" s="17" t="s">
        <v>47</v>
      </c>
      <c r="H30" s="5" t="s">
        <v>48</v>
      </c>
      <c r="I30" s="5">
        <f t="shared" si="6"/>
        <v>0</v>
      </c>
      <c r="J30" s="5">
        <f t="shared" si="0"/>
        <v>1</v>
      </c>
      <c r="K30" s="5">
        <f t="shared" si="4"/>
        <v>0</v>
      </c>
      <c r="L30" s="5">
        <f t="shared" si="1"/>
        <v>0</v>
      </c>
      <c r="M30" s="5">
        <f t="shared" si="2"/>
        <v>0</v>
      </c>
      <c r="N30" s="5">
        <f t="shared" si="3"/>
        <v>0</v>
      </c>
      <c r="O30" s="16">
        <f ca="1" t="shared" si="5"/>
        <v>28</v>
      </c>
      <c r="P30" s="5"/>
      <c r="Q30" s="5"/>
      <c r="R30" s="5"/>
    </row>
    <row r="31" spans="1:18" ht="15.75">
      <c r="A31" s="5" t="s">
        <v>32</v>
      </c>
      <c r="B31" s="6">
        <v>31831</v>
      </c>
      <c r="C31" s="17" t="s">
        <v>54</v>
      </c>
      <c r="D31" s="5" t="s">
        <v>42</v>
      </c>
      <c r="E31" s="17">
        <v>0</v>
      </c>
      <c r="F31" s="5">
        <v>12.1</v>
      </c>
      <c r="G31" s="17" t="s">
        <v>47</v>
      </c>
      <c r="H31" s="5" t="s">
        <v>49</v>
      </c>
      <c r="I31" s="5">
        <f t="shared" si="6"/>
        <v>0</v>
      </c>
      <c r="J31" s="5">
        <f t="shared" si="0"/>
        <v>0</v>
      </c>
      <c r="K31" s="5">
        <f t="shared" si="4"/>
        <v>0</v>
      </c>
      <c r="L31" s="5">
        <f t="shared" si="1"/>
        <v>1</v>
      </c>
      <c r="M31" s="5">
        <f t="shared" si="2"/>
        <v>0</v>
      </c>
      <c r="N31" s="5">
        <f t="shared" si="3"/>
        <v>0</v>
      </c>
      <c r="O31" s="16">
        <f ca="1" t="shared" si="5"/>
        <v>28</v>
      </c>
      <c r="P31" s="5"/>
      <c r="Q31" s="5"/>
      <c r="R31" s="5"/>
    </row>
    <row r="32" spans="1:18" ht="15.75">
      <c r="A32" s="5" t="s">
        <v>71</v>
      </c>
      <c r="B32" s="6">
        <v>31731</v>
      </c>
      <c r="C32" s="17" t="s">
        <v>54</v>
      </c>
      <c r="D32" s="5" t="s">
        <v>43</v>
      </c>
      <c r="E32" s="17">
        <v>0</v>
      </c>
      <c r="F32" s="5">
        <v>12</v>
      </c>
      <c r="G32" s="17" t="s">
        <v>45</v>
      </c>
      <c r="H32" s="5" t="s">
        <v>48</v>
      </c>
      <c r="I32" s="5">
        <f t="shared" si="6"/>
        <v>0</v>
      </c>
      <c r="J32" s="5">
        <f t="shared" si="0"/>
        <v>0</v>
      </c>
      <c r="K32" s="5">
        <f t="shared" si="4"/>
        <v>0</v>
      </c>
      <c r="L32" s="5">
        <f t="shared" si="1"/>
        <v>0</v>
      </c>
      <c r="M32" s="5">
        <f t="shared" si="2"/>
        <v>1</v>
      </c>
      <c r="N32" s="5">
        <f t="shared" si="3"/>
        <v>0</v>
      </c>
      <c r="O32" s="16">
        <f ca="1" t="shared" si="5"/>
        <v>28</v>
      </c>
      <c r="P32" s="5"/>
      <c r="Q32" s="5"/>
      <c r="R32" s="5"/>
    </row>
    <row r="33" spans="1:18" ht="15.75">
      <c r="A33" s="5" t="s">
        <v>36</v>
      </c>
      <c r="B33" s="6">
        <v>31563</v>
      </c>
      <c r="C33" s="17" t="s">
        <v>55</v>
      </c>
      <c r="D33" s="5" t="s">
        <v>43</v>
      </c>
      <c r="E33" s="17">
        <v>1</v>
      </c>
      <c r="F33" s="5">
        <v>13</v>
      </c>
      <c r="G33" s="17" t="s">
        <v>45</v>
      </c>
      <c r="H33" s="5" t="s">
        <v>48</v>
      </c>
      <c r="I33" s="5">
        <f t="shared" si="6"/>
        <v>0</v>
      </c>
      <c r="J33" s="5">
        <f t="shared" si="0"/>
        <v>1</v>
      </c>
      <c r="K33" s="5">
        <f t="shared" si="4"/>
        <v>0</v>
      </c>
      <c r="L33" s="5">
        <f t="shared" si="1"/>
        <v>0</v>
      </c>
      <c r="M33" s="5">
        <f t="shared" si="2"/>
        <v>0</v>
      </c>
      <c r="N33" s="5">
        <f t="shared" si="3"/>
        <v>0</v>
      </c>
      <c r="O33" s="16">
        <f ca="1" t="shared" si="5"/>
        <v>28</v>
      </c>
      <c r="P33" s="5"/>
      <c r="Q33" s="5"/>
      <c r="R33" s="5"/>
    </row>
    <row r="34" spans="1:18" ht="15.75">
      <c r="A34" s="5" t="s">
        <v>29</v>
      </c>
      <c r="B34" s="6">
        <v>31700</v>
      </c>
      <c r="C34" s="17" t="s">
        <v>54</v>
      </c>
      <c r="D34" s="5" t="s">
        <v>43</v>
      </c>
      <c r="E34" s="17">
        <v>0</v>
      </c>
      <c r="F34" s="5">
        <v>13</v>
      </c>
      <c r="G34" s="17" t="s">
        <v>45</v>
      </c>
      <c r="H34" s="5" t="s">
        <v>41</v>
      </c>
      <c r="I34" s="5">
        <f t="shared" si="6"/>
        <v>0</v>
      </c>
      <c r="J34" s="5">
        <f t="shared" si="0"/>
        <v>0</v>
      </c>
      <c r="K34" s="5">
        <f t="shared" si="4"/>
        <v>0</v>
      </c>
      <c r="L34" s="5">
        <f t="shared" si="1"/>
        <v>0</v>
      </c>
      <c r="M34" s="5">
        <f t="shared" si="2"/>
        <v>0</v>
      </c>
      <c r="N34" s="5">
        <f t="shared" si="3"/>
        <v>1</v>
      </c>
      <c r="O34" s="16">
        <f ca="1" t="shared" si="5"/>
        <v>28</v>
      </c>
      <c r="P34" s="5"/>
      <c r="Q34" s="5"/>
      <c r="R34" s="5"/>
    </row>
    <row r="35" spans="1:18" ht="15.75">
      <c r="A35" s="5" t="s">
        <v>14</v>
      </c>
      <c r="B35" s="6">
        <v>31563</v>
      </c>
      <c r="C35" s="17" t="s">
        <v>54</v>
      </c>
      <c r="D35" s="5" t="s">
        <v>42</v>
      </c>
      <c r="E35" s="17">
        <v>0</v>
      </c>
      <c r="F35" s="5">
        <v>15</v>
      </c>
      <c r="G35" s="17" t="s">
        <v>45</v>
      </c>
      <c r="H35" s="5" t="s">
        <v>49</v>
      </c>
      <c r="I35" s="5">
        <f t="shared" si="6"/>
        <v>0</v>
      </c>
      <c r="J35" s="5">
        <f t="shared" si="0"/>
        <v>0</v>
      </c>
      <c r="K35" s="5">
        <f t="shared" si="4"/>
        <v>0</v>
      </c>
      <c r="L35" s="5">
        <f t="shared" si="1"/>
        <v>1</v>
      </c>
      <c r="M35" s="5">
        <f t="shared" si="2"/>
        <v>0</v>
      </c>
      <c r="N35" s="5">
        <f t="shared" si="3"/>
        <v>0</v>
      </c>
      <c r="O35" s="16">
        <f ca="1" t="shared" si="5"/>
        <v>28</v>
      </c>
      <c r="P35" s="5"/>
      <c r="Q35" s="5"/>
      <c r="R35" s="5"/>
    </row>
    <row r="36" spans="1:18" ht="15.75">
      <c r="A36" s="5" t="s">
        <v>28</v>
      </c>
      <c r="B36" s="6">
        <v>31776</v>
      </c>
      <c r="C36" s="17" t="s">
        <v>55</v>
      </c>
      <c r="D36" s="5" t="s">
        <v>42</v>
      </c>
      <c r="E36" s="17">
        <v>1</v>
      </c>
      <c r="F36" s="5">
        <v>14</v>
      </c>
      <c r="G36" s="17" t="s">
        <v>45</v>
      </c>
      <c r="H36" s="5" t="s">
        <v>41</v>
      </c>
      <c r="I36" s="5">
        <f t="shared" si="6"/>
        <v>0</v>
      </c>
      <c r="J36" s="5">
        <f t="shared" si="0"/>
        <v>0</v>
      </c>
      <c r="K36" s="5">
        <f t="shared" si="4"/>
        <v>1</v>
      </c>
      <c r="L36" s="5">
        <f t="shared" si="1"/>
        <v>0</v>
      </c>
      <c r="M36" s="5">
        <f t="shared" si="2"/>
        <v>0</v>
      </c>
      <c r="N36" s="5">
        <f t="shared" si="3"/>
        <v>0</v>
      </c>
      <c r="O36" s="16">
        <f ca="1" t="shared" si="5"/>
        <v>28</v>
      </c>
      <c r="P36" s="5"/>
      <c r="Q36" s="5"/>
      <c r="R36" s="5"/>
    </row>
    <row r="37" spans="1:18" ht="15.75">
      <c r="A37" s="5" t="s">
        <v>6</v>
      </c>
      <c r="B37" s="6">
        <v>31423</v>
      </c>
      <c r="C37" s="17" t="s">
        <v>54</v>
      </c>
      <c r="D37" s="5" t="s">
        <v>42</v>
      </c>
      <c r="E37" s="17">
        <v>0</v>
      </c>
      <c r="F37" s="5">
        <v>12</v>
      </c>
      <c r="G37" s="17" t="s">
        <v>45</v>
      </c>
      <c r="H37" s="5" t="s">
        <v>48</v>
      </c>
      <c r="I37" s="5">
        <f t="shared" si="6"/>
        <v>0</v>
      </c>
      <c r="J37" s="5">
        <f t="shared" si="0"/>
        <v>0</v>
      </c>
      <c r="K37" s="5">
        <f t="shared" si="4"/>
        <v>0</v>
      </c>
      <c r="L37" s="5">
        <f t="shared" si="1"/>
        <v>0</v>
      </c>
      <c r="M37" s="5">
        <f t="shared" si="2"/>
        <v>1</v>
      </c>
      <c r="N37" s="5">
        <f t="shared" si="3"/>
        <v>0</v>
      </c>
      <c r="O37" s="16">
        <f ca="1" t="shared" si="5"/>
        <v>29</v>
      </c>
      <c r="P37" s="5"/>
      <c r="Q37" s="5"/>
      <c r="R37" s="5"/>
    </row>
    <row r="38" spans="1:18" ht="15.75">
      <c r="A38" s="5" t="s">
        <v>13</v>
      </c>
      <c r="B38" s="6">
        <v>31866</v>
      </c>
      <c r="C38" s="17" t="s">
        <v>55</v>
      </c>
      <c r="D38" s="5" t="s">
        <v>44</v>
      </c>
      <c r="E38" s="17">
        <v>0</v>
      </c>
      <c r="F38" s="5">
        <v>12</v>
      </c>
      <c r="G38" s="17" t="s">
        <v>47</v>
      </c>
      <c r="H38" s="5" t="s">
        <v>48</v>
      </c>
      <c r="I38" s="5">
        <f t="shared" si="6"/>
        <v>0</v>
      </c>
      <c r="J38" s="5">
        <f t="shared" si="0"/>
        <v>1</v>
      </c>
      <c r="K38" s="5">
        <f t="shared" si="4"/>
        <v>0</v>
      </c>
      <c r="L38" s="5">
        <f t="shared" si="1"/>
        <v>0</v>
      </c>
      <c r="M38" s="5">
        <f t="shared" si="2"/>
        <v>0</v>
      </c>
      <c r="N38" s="5">
        <f t="shared" si="3"/>
        <v>0</v>
      </c>
      <c r="O38" s="16">
        <f ca="1" t="shared" si="5"/>
        <v>27</v>
      </c>
      <c r="P38" s="5"/>
      <c r="Q38" s="5"/>
      <c r="R38" s="5"/>
    </row>
    <row r="39" spans="1:18" ht="15.75">
      <c r="A39" s="5" t="s">
        <v>31</v>
      </c>
      <c r="B39" s="6">
        <v>31486</v>
      </c>
      <c r="C39" s="17" t="s">
        <v>55</v>
      </c>
      <c r="D39" s="5" t="s">
        <v>42</v>
      </c>
      <c r="E39" s="17">
        <v>0</v>
      </c>
      <c r="F39" s="5">
        <v>14.8</v>
      </c>
      <c r="G39" s="17" t="s">
        <v>47</v>
      </c>
      <c r="H39" s="5" t="s">
        <v>41</v>
      </c>
      <c r="I39" s="5">
        <f t="shared" si="6"/>
        <v>0</v>
      </c>
      <c r="J39" s="5">
        <f t="shared" si="0"/>
        <v>0</v>
      </c>
      <c r="K39" s="5">
        <f t="shared" si="4"/>
        <v>1</v>
      </c>
      <c r="L39" s="5">
        <f t="shared" si="1"/>
        <v>0</v>
      </c>
      <c r="M39" s="5">
        <f t="shared" si="2"/>
        <v>0</v>
      </c>
      <c r="N39" s="5">
        <f t="shared" si="3"/>
        <v>0</v>
      </c>
      <c r="O39" s="16">
        <f ca="1" t="shared" si="5"/>
        <v>29</v>
      </c>
      <c r="P39" s="5"/>
      <c r="Q39" s="5"/>
      <c r="R39" s="5"/>
    </row>
    <row r="40" spans="1:18" ht="15.75">
      <c r="A40" s="5" t="s">
        <v>8</v>
      </c>
      <c r="B40" s="6">
        <v>31305</v>
      </c>
      <c r="C40" s="17" t="s">
        <v>55</v>
      </c>
      <c r="D40" s="5" t="s">
        <v>42</v>
      </c>
      <c r="E40" s="17">
        <v>2</v>
      </c>
      <c r="F40" s="5">
        <v>13.6</v>
      </c>
      <c r="G40" s="17" t="s">
        <v>47</v>
      </c>
      <c r="H40" s="5" t="s">
        <v>49</v>
      </c>
      <c r="I40" s="5">
        <f t="shared" si="6"/>
        <v>1</v>
      </c>
      <c r="J40" s="5">
        <f t="shared" si="0"/>
        <v>0</v>
      </c>
      <c r="K40" s="5">
        <f t="shared" si="4"/>
        <v>0</v>
      </c>
      <c r="L40" s="5">
        <f t="shared" si="1"/>
        <v>0</v>
      </c>
      <c r="M40" s="5">
        <f t="shared" si="2"/>
        <v>0</v>
      </c>
      <c r="N40" s="5">
        <f t="shared" si="3"/>
        <v>0</v>
      </c>
      <c r="O40" s="16">
        <f ca="1" t="shared" si="5"/>
        <v>29</v>
      </c>
      <c r="P40" s="5"/>
      <c r="Q40" s="5"/>
      <c r="R40" s="5"/>
    </row>
    <row r="41" spans="1:18" ht="15.75">
      <c r="A41" s="5" t="s">
        <v>35</v>
      </c>
      <c r="B41" s="6">
        <v>31875</v>
      </c>
      <c r="C41" s="17" t="s">
        <v>54</v>
      </c>
      <c r="D41" s="5" t="s">
        <v>42</v>
      </c>
      <c r="E41" s="17">
        <v>0</v>
      </c>
      <c r="F41" s="5">
        <v>12.6</v>
      </c>
      <c r="G41" s="17" t="s">
        <v>47</v>
      </c>
      <c r="H41" s="5" t="s">
        <v>49</v>
      </c>
      <c r="I41" s="5">
        <f t="shared" si="6"/>
        <v>0</v>
      </c>
      <c r="J41" s="5">
        <f t="shared" si="0"/>
        <v>0</v>
      </c>
      <c r="K41" s="5">
        <f t="shared" si="4"/>
        <v>0</v>
      </c>
      <c r="L41" s="5">
        <f t="shared" si="1"/>
        <v>1</v>
      </c>
      <c r="M41" s="5">
        <f t="shared" si="2"/>
        <v>0</v>
      </c>
      <c r="N41" s="5">
        <f t="shared" si="3"/>
        <v>0</v>
      </c>
      <c r="O41" s="16">
        <f ca="1" t="shared" si="5"/>
        <v>27</v>
      </c>
      <c r="P41" s="5"/>
      <c r="Q41" s="5"/>
      <c r="R41" s="5"/>
    </row>
    <row r="42" spans="1:18" ht="15.75">
      <c r="A42" s="5" t="s">
        <v>23</v>
      </c>
      <c r="B42" s="6">
        <v>32035</v>
      </c>
      <c r="C42" s="17" t="s">
        <v>55</v>
      </c>
      <c r="D42" s="5" t="s">
        <v>42</v>
      </c>
      <c r="E42" s="17">
        <v>0</v>
      </c>
      <c r="F42" s="5">
        <v>14.1</v>
      </c>
      <c r="G42" s="17" t="s">
        <v>47</v>
      </c>
      <c r="H42" s="5" t="s">
        <v>49</v>
      </c>
      <c r="I42" s="5">
        <f t="shared" si="6"/>
        <v>1</v>
      </c>
      <c r="J42" s="5">
        <f t="shared" si="0"/>
        <v>0</v>
      </c>
      <c r="K42" s="5">
        <f t="shared" si="4"/>
        <v>0</v>
      </c>
      <c r="L42" s="5">
        <f t="shared" si="1"/>
        <v>0</v>
      </c>
      <c r="M42" s="5">
        <f t="shared" si="2"/>
        <v>0</v>
      </c>
      <c r="N42" s="5">
        <f t="shared" si="3"/>
        <v>0</v>
      </c>
      <c r="O42" s="16">
        <f ca="1" t="shared" si="5"/>
        <v>27</v>
      </c>
      <c r="P42" s="5"/>
      <c r="Q42" s="5"/>
      <c r="R42" s="5"/>
    </row>
    <row r="43" spans="1:18" ht="15.75">
      <c r="A43" s="5" t="s">
        <v>11</v>
      </c>
      <c r="B43" s="6">
        <v>31755</v>
      </c>
      <c r="C43" s="17" t="s">
        <v>54</v>
      </c>
      <c r="D43" s="5" t="s">
        <v>43</v>
      </c>
      <c r="E43" s="17">
        <v>1</v>
      </c>
      <c r="F43" s="5">
        <v>12</v>
      </c>
      <c r="G43" s="17" t="s">
        <v>45</v>
      </c>
      <c r="H43" s="5" t="s">
        <v>48</v>
      </c>
      <c r="I43" s="5">
        <f t="shared" si="6"/>
        <v>0</v>
      </c>
      <c r="J43" s="5">
        <f t="shared" si="0"/>
        <v>0</v>
      </c>
      <c r="K43" s="5">
        <f t="shared" si="4"/>
        <v>0</v>
      </c>
      <c r="L43" s="5">
        <f t="shared" si="1"/>
        <v>0</v>
      </c>
      <c r="M43" s="5">
        <f t="shared" si="2"/>
        <v>1</v>
      </c>
      <c r="N43" s="5">
        <f t="shared" si="3"/>
        <v>0</v>
      </c>
      <c r="O43" s="16">
        <f ca="1" t="shared" si="5"/>
        <v>28</v>
      </c>
      <c r="P43" s="5"/>
      <c r="Q43" s="5"/>
      <c r="R43" s="5"/>
    </row>
    <row r="44" spans="1:18" ht="15.75">
      <c r="A44" s="5" t="s">
        <v>87</v>
      </c>
      <c r="B44" s="6">
        <v>29694</v>
      </c>
      <c r="C44" s="17" t="s">
        <v>55</v>
      </c>
      <c r="D44" s="5" t="s">
        <v>42</v>
      </c>
      <c r="E44" s="17">
        <v>6</v>
      </c>
      <c r="F44" s="5">
        <v>14.1</v>
      </c>
      <c r="G44" s="17" t="s">
        <v>47</v>
      </c>
      <c r="H44" s="5" t="s">
        <v>49</v>
      </c>
      <c r="I44" s="5">
        <f t="shared" si="6"/>
        <v>1</v>
      </c>
      <c r="J44" s="5">
        <f t="shared" si="0"/>
        <v>0</v>
      </c>
      <c r="K44" s="5">
        <f t="shared" si="4"/>
        <v>0</v>
      </c>
      <c r="L44" s="5">
        <f t="shared" si="1"/>
        <v>0</v>
      </c>
      <c r="M44" s="5">
        <f t="shared" si="2"/>
        <v>0</v>
      </c>
      <c r="N44" s="5">
        <f t="shared" si="3"/>
        <v>0</v>
      </c>
      <c r="O44" s="16">
        <f ca="1" t="shared" si="5"/>
        <v>33</v>
      </c>
      <c r="P44" s="5"/>
      <c r="Q44" s="5"/>
      <c r="R44" s="5"/>
    </row>
    <row r="45" spans="1:18" ht="15.75">
      <c r="A45" s="5" t="s">
        <v>22</v>
      </c>
      <c r="B45" s="6">
        <v>31490</v>
      </c>
      <c r="C45" s="17" t="s">
        <v>55</v>
      </c>
      <c r="D45" s="5" t="s">
        <v>44</v>
      </c>
      <c r="E45" s="17">
        <v>1</v>
      </c>
      <c r="F45" s="5">
        <v>12</v>
      </c>
      <c r="G45" s="17" t="s">
        <v>45</v>
      </c>
      <c r="H45" s="5" t="s">
        <v>41</v>
      </c>
      <c r="I45" s="5">
        <f t="shared" si="6"/>
        <v>0</v>
      </c>
      <c r="J45" s="5">
        <f t="shared" si="0"/>
        <v>0</v>
      </c>
      <c r="K45" s="5">
        <f t="shared" si="4"/>
        <v>1</v>
      </c>
      <c r="L45" s="5">
        <f t="shared" si="1"/>
        <v>0</v>
      </c>
      <c r="M45" s="5">
        <f t="shared" si="2"/>
        <v>0</v>
      </c>
      <c r="N45" s="5">
        <f t="shared" si="3"/>
        <v>0</v>
      </c>
      <c r="O45" s="16">
        <f ca="1" t="shared" si="5"/>
        <v>29</v>
      </c>
      <c r="P45" s="5"/>
      <c r="Q45" s="5"/>
      <c r="R45" s="5"/>
    </row>
    <row r="46" spans="1:18" ht="15.75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8"/>
      <c r="Q46" s="5"/>
      <c r="R46" s="5"/>
    </row>
    <row r="47" spans="1:18" ht="15.75">
      <c r="A47" s="5"/>
      <c r="B47" s="5"/>
      <c r="C47" s="5"/>
      <c r="D47" s="8" t="s">
        <v>57</v>
      </c>
      <c r="E47" s="5">
        <f>COUNTIF(E6:E45,"&gt;0")</f>
        <v>13</v>
      </c>
      <c r="F47" s="8" t="s">
        <v>5</v>
      </c>
      <c r="G47" s="5"/>
      <c r="H47" s="8" t="s">
        <v>56</v>
      </c>
      <c r="I47" s="5">
        <f aca="true" t="shared" si="7" ref="I47:N47">SUM(I6:I45)</f>
        <v>6</v>
      </c>
      <c r="J47" s="5">
        <f t="shared" si="7"/>
        <v>8</v>
      </c>
      <c r="K47" s="5">
        <f t="shared" si="7"/>
        <v>7</v>
      </c>
      <c r="L47" s="5">
        <f t="shared" si="7"/>
        <v>9</v>
      </c>
      <c r="M47" s="5">
        <f t="shared" si="7"/>
        <v>4</v>
      </c>
      <c r="N47" s="5">
        <f t="shared" si="7"/>
        <v>6</v>
      </c>
      <c r="O47" s="5"/>
      <c r="P47" s="5"/>
      <c r="Q47" s="5"/>
      <c r="R47" s="5"/>
    </row>
    <row r="48" spans="1:18" ht="15.75">
      <c r="A48" s="5"/>
      <c r="B48" s="5"/>
      <c r="C48" s="5"/>
      <c r="D48" s="8" t="s">
        <v>62</v>
      </c>
      <c r="E48" s="5">
        <f>COUNTIF(E6:E45,"=0")</f>
        <v>27</v>
      </c>
      <c r="F48" s="13">
        <f>AVERAGE(F6:F45)</f>
        <v>12.86486486486487</v>
      </c>
      <c r="G48" s="5"/>
      <c r="H48" s="8"/>
      <c r="I48" s="16"/>
      <c r="J48" s="16"/>
      <c r="K48" s="16"/>
      <c r="L48" s="5"/>
      <c r="M48" s="5"/>
      <c r="N48" s="5"/>
      <c r="O48" s="5"/>
      <c r="P48" s="5"/>
      <c r="Q48" s="5"/>
      <c r="R48" s="5"/>
    </row>
    <row r="49" spans="1:18" ht="47.25">
      <c r="A49" s="5"/>
      <c r="B49" s="5"/>
      <c r="C49" s="19" t="s">
        <v>61</v>
      </c>
      <c r="D49" s="5"/>
      <c r="E49" s="5"/>
      <c r="F49" s="12" t="s">
        <v>59</v>
      </c>
      <c r="G49" s="5"/>
      <c r="H49" s="12" t="s">
        <v>60</v>
      </c>
      <c r="I49" s="5"/>
      <c r="J49" s="5"/>
      <c r="K49" s="5"/>
      <c r="L49" s="5"/>
      <c r="M49" s="5"/>
      <c r="N49" s="5"/>
      <c r="O49" s="11" t="s">
        <v>82</v>
      </c>
      <c r="Q49" s="5"/>
      <c r="R49" s="5"/>
    </row>
    <row r="50" spans="1:18" ht="15.75">
      <c r="A50" s="5"/>
      <c r="B50" s="5"/>
      <c r="C50" s="8" t="s">
        <v>63</v>
      </c>
      <c r="D50" s="5">
        <f>COUNTIF(D6:D45,"СПб")</f>
        <v>24</v>
      </c>
      <c r="E50" s="5"/>
      <c r="F50" s="8" t="s">
        <v>66</v>
      </c>
      <c r="G50" s="5">
        <f>COUNTIF(G6:G45,"э")</f>
        <v>22</v>
      </c>
      <c r="H50" s="8" t="s">
        <v>40</v>
      </c>
      <c r="I50" s="5">
        <f>COUNTIF(H6:H45,"техника")</f>
        <v>12</v>
      </c>
      <c r="J50" s="5"/>
      <c r="K50" s="5"/>
      <c r="L50" s="5"/>
      <c r="M50" s="5"/>
      <c r="N50" s="5"/>
      <c r="O50" s="8" t="s">
        <v>83</v>
      </c>
      <c r="P50">
        <f>COUNTIF(O6:O45,"&lt;17")</f>
        <v>0</v>
      </c>
      <c r="Q50" s="5"/>
      <c r="R50" s="5"/>
    </row>
    <row r="51" spans="1:18" ht="15.75">
      <c r="A51" s="5"/>
      <c r="B51" s="5"/>
      <c r="C51" s="8" t="s">
        <v>64</v>
      </c>
      <c r="D51" s="5">
        <f>COUNTIF(D6:D45,"Ленобл.")</f>
        <v>8</v>
      </c>
      <c r="E51" s="5"/>
      <c r="F51" s="8" t="s">
        <v>67</v>
      </c>
      <c r="G51" s="5">
        <f>COUNTIF(G6:G45,"о")</f>
        <v>15</v>
      </c>
      <c r="H51" s="8" t="s">
        <v>39</v>
      </c>
      <c r="I51" s="5">
        <f>COUNTIF(H6:H45,"экономика")</f>
        <v>15</v>
      </c>
      <c r="J51" s="5"/>
      <c r="K51" s="5"/>
      <c r="L51" s="5"/>
      <c r="M51" s="5"/>
      <c r="N51" s="5"/>
      <c r="O51" s="8" t="s">
        <v>84</v>
      </c>
      <c r="P51">
        <f>COUNT(O6:O45)-P50-P52</f>
        <v>0</v>
      </c>
      <c r="Q51" s="5"/>
      <c r="R51" s="5"/>
    </row>
    <row r="52" spans="1:18" ht="15.75">
      <c r="A52" s="5"/>
      <c r="B52" s="5"/>
      <c r="C52" s="8" t="s">
        <v>65</v>
      </c>
      <c r="D52" s="5">
        <f>COUNTIF(D6:D45,"Др. регион")</f>
        <v>8</v>
      </c>
      <c r="E52" s="5"/>
      <c r="F52" s="8" t="s">
        <v>68</v>
      </c>
      <c r="G52" s="5">
        <f>COUNTIF(G6:G45,"с")</f>
        <v>3</v>
      </c>
      <c r="H52" s="8" t="s">
        <v>41</v>
      </c>
      <c r="I52" s="5">
        <f>COUNTIF(H6:H45,"ИТ")</f>
        <v>13</v>
      </c>
      <c r="J52" s="5"/>
      <c r="K52" s="5"/>
      <c r="L52" s="5"/>
      <c r="M52" s="5"/>
      <c r="N52" s="5"/>
      <c r="O52" s="8" t="s">
        <v>85</v>
      </c>
      <c r="P52">
        <f>COUNTIF(O6:O45,"&gt;19")</f>
        <v>40</v>
      </c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8.75">
      <c r="A54" s="10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8" t="s">
        <v>39</v>
      </c>
      <c r="B55" s="8" t="s">
        <v>40</v>
      </c>
      <c r="C55" s="8" t="s">
        <v>80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23" t="s">
        <v>21</v>
      </c>
      <c r="B56" s="23" t="s">
        <v>77</v>
      </c>
      <c r="C56" s="23" t="s">
        <v>7</v>
      </c>
      <c r="D56" s="2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23" t="s">
        <v>14</v>
      </c>
      <c r="B57" s="23" t="s">
        <v>73</v>
      </c>
      <c r="C57" s="23" t="s">
        <v>26</v>
      </c>
      <c r="D57" s="2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23" t="s">
        <v>23</v>
      </c>
      <c r="B58" s="23" t="s">
        <v>36</v>
      </c>
      <c r="C58" s="23" t="s">
        <v>10</v>
      </c>
      <c r="D58" s="2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3" t="s">
        <v>87</v>
      </c>
      <c r="B59" s="23" t="s">
        <v>17</v>
      </c>
      <c r="C59" s="23" t="s">
        <v>31</v>
      </c>
      <c r="D59" s="2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23" t="s">
        <v>78</v>
      </c>
      <c r="B60" s="23" t="s">
        <v>25</v>
      </c>
      <c r="C60" s="23" t="s">
        <v>28</v>
      </c>
      <c r="D60" s="2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23" t="s">
        <v>9</v>
      </c>
      <c r="B61" s="23" t="s">
        <v>71</v>
      </c>
      <c r="C61" s="23" t="s">
        <v>30</v>
      </c>
      <c r="D61" s="2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25"/>
      <c r="B62" s="23" t="s">
        <v>6</v>
      </c>
      <c r="C62" s="25"/>
      <c r="D62" s="2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.75">
      <c r="A63" s="25"/>
      <c r="B63" s="23" t="s">
        <v>13</v>
      </c>
      <c r="C63" s="25"/>
      <c r="D63" s="2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27"/>
      <c r="B64" s="23" t="s">
        <v>11</v>
      </c>
      <c r="C64" s="27"/>
      <c r="D64" s="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.75">
      <c r="A65" s="23"/>
      <c r="B65" s="23" t="s">
        <v>19</v>
      </c>
      <c r="C65" s="23"/>
      <c r="D65" s="2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.75">
      <c r="A66" s="14"/>
      <c r="B66" s="14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2">
      <selection activeCell="A29" sqref="A29:A34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5.875" style="0" customWidth="1"/>
  </cols>
  <sheetData>
    <row r="1" ht="20.25">
      <c r="A1" s="20" t="s">
        <v>89</v>
      </c>
    </row>
    <row r="3" spans="1:3" ht="25.5">
      <c r="A3" s="3" t="s">
        <v>3</v>
      </c>
      <c r="B3" s="3" t="s">
        <v>70</v>
      </c>
      <c r="C3" s="3" t="s">
        <v>38</v>
      </c>
    </row>
    <row r="4" spans="1:3" ht="15.75">
      <c r="A4" s="21" t="s">
        <v>7</v>
      </c>
      <c r="B4" s="21">
        <v>16</v>
      </c>
      <c r="C4" s="21" t="s">
        <v>41</v>
      </c>
    </row>
    <row r="5" spans="1:3" ht="15.75">
      <c r="A5" s="21" t="s">
        <v>26</v>
      </c>
      <c r="B5" s="21">
        <v>16</v>
      </c>
      <c r="C5" s="21" t="s">
        <v>41</v>
      </c>
    </row>
    <row r="6" spans="1:3" ht="15.75">
      <c r="A6" s="21" t="s">
        <v>10</v>
      </c>
      <c r="B6" s="21">
        <v>15</v>
      </c>
      <c r="C6" s="21" t="s">
        <v>41</v>
      </c>
    </row>
    <row r="7" spans="1:3" ht="15.75">
      <c r="A7" s="21" t="s">
        <v>31</v>
      </c>
      <c r="B7" s="21">
        <v>14.8</v>
      </c>
      <c r="C7" s="21" t="s">
        <v>41</v>
      </c>
    </row>
    <row r="8" spans="1:3" ht="15.75">
      <c r="A8" s="21" t="s">
        <v>28</v>
      </c>
      <c r="B8" s="21">
        <v>14</v>
      </c>
      <c r="C8" s="21" t="s">
        <v>41</v>
      </c>
    </row>
    <row r="9" spans="1:3" ht="15.75">
      <c r="A9" s="21" t="s">
        <v>30</v>
      </c>
      <c r="B9" s="21">
        <v>13.9</v>
      </c>
      <c r="C9" s="21" t="s">
        <v>41</v>
      </c>
    </row>
    <row r="10" spans="1:3" ht="15.75">
      <c r="A10" s="5" t="s">
        <v>27</v>
      </c>
      <c r="B10" s="5">
        <v>13.7</v>
      </c>
      <c r="C10" s="5" t="s">
        <v>41</v>
      </c>
    </row>
    <row r="11" spans="1:3" ht="15.75">
      <c r="A11" s="5" t="s">
        <v>24</v>
      </c>
      <c r="B11" s="5">
        <v>13</v>
      </c>
      <c r="C11" s="5" t="s">
        <v>41</v>
      </c>
    </row>
    <row r="12" spans="1:3" ht="15.75">
      <c r="A12" s="5" t="s">
        <v>72</v>
      </c>
      <c r="B12" s="5">
        <v>13</v>
      </c>
      <c r="C12" s="5" t="s">
        <v>41</v>
      </c>
    </row>
    <row r="13" spans="1:3" ht="15.75">
      <c r="A13" s="5" t="s">
        <v>29</v>
      </c>
      <c r="B13" s="5">
        <v>13</v>
      </c>
      <c r="C13" s="5" t="s">
        <v>41</v>
      </c>
    </row>
    <row r="14" spans="1:3" ht="15.75">
      <c r="A14" s="5" t="s">
        <v>22</v>
      </c>
      <c r="B14" s="5">
        <v>12</v>
      </c>
      <c r="C14" s="5" t="s">
        <v>41</v>
      </c>
    </row>
    <row r="15" spans="1:3" ht="15.75">
      <c r="A15" s="5" t="s">
        <v>74</v>
      </c>
      <c r="B15" s="5">
        <v>11.2</v>
      </c>
      <c r="C15" s="5" t="s">
        <v>41</v>
      </c>
    </row>
    <row r="16" spans="1:3" ht="15.75">
      <c r="A16" s="5" t="s">
        <v>16</v>
      </c>
      <c r="B16" s="5">
        <v>11</v>
      </c>
      <c r="C16" s="5" t="s">
        <v>41</v>
      </c>
    </row>
    <row r="17" spans="1:3" ht="15.75">
      <c r="A17" s="15" t="s">
        <v>77</v>
      </c>
      <c r="B17" s="15">
        <v>13.1</v>
      </c>
      <c r="C17" s="15" t="s">
        <v>48</v>
      </c>
    </row>
    <row r="18" spans="1:3" ht="15.75">
      <c r="A18" s="15" t="s">
        <v>73</v>
      </c>
      <c r="B18" s="15">
        <v>13</v>
      </c>
      <c r="C18" s="15" t="s">
        <v>48</v>
      </c>
    </row>
    <row r="19" spans="1:3" ht="15.75">
      <c r="A19" s="15" t="s">
        <v>36</v>
      </c>
      <c r="B19" s="15">
        <v>13</v>
      </c>
      <c r="C19" s="15" t="s">
        <v>48</v>
      </c>
    </row>
    <row r="20" spans="1:3" ht="15.75">
      <c r="A20" s="15" t="s">
        <v>17</v>
      </c>
      <c r="B20" s="15">
        <v>12</v>
      </c>
      <c r="C20" s="15" t="s">
        <v>48</v>
      </c>
    </row>
    <row r="21" spans="1:3" ht="15.75">
      <c r="A21" s="15" t="s">
        <v>25</v>
      </c>
      <c r="B21" s="15">
        <v>12</v>
      </c>
      <c r="C21" s="15" t="s">
        <v>48</v>
      </c>
    </row>
    <row r="22" spans="1:3" ht="15.75">
      <c r="A22" s="15" t="s">
        <v>71</v>
      </c>
      <c r="B22" s="15">
        <v>12</v>
      </c>
      <c r="C22" s="15" t="s">
        <v>48</v>
      </c>
    </row>
    <row r="23" spans="1:3" ht="15.75">
      <c r="A23" s="15" t="s">
        <v>6</v>
      </c>
      <c r="B23" s="15">
        <v>12</v>
      </c>
      <c r="C23" s="15" t="s">
        <v>48</v>
      </c>
    </row>
    <row r="24" spans="1:3" ht="15.75">
      <c r="A24" s="15" t="s">
        <v>13</v>
      </c>
      <c r="B24" s="15">
        <v>12</v>
      </c>
      <c r="C24" s="15" t="s">
        <v>48</v>
      </c>
    </row>
    <row r="25" spans="1:3" ht="15.75">
      <c r="A25" s="15" t="s">
        <v>11</v>
      </c>
      <c r="B25" s="15">
        <v>12</v>
      </c>
      <c r="C25" s="15" t="s">
        <v>48</v>
      </c>
    </row>
    <row r="26" spans="1:3" ht="15.75">
      <c r="A26" s="15" t="s">
        <v>19</v>
      </c>
      <c r="B26" s="15">
        <v>11</v>
      </c>
      <c r="C26" s="15" t="s">
        <v>48</v>
      </c>
    </row>
    <row r="27" spans="1:3" ht="15.75">
      <c r="A27" s="5" t="s">
        <v>20</v>
      </c>
      <c r="B27" s="5">
        <v>11</v>
      </c>
      <c r="C27" s="5" t="s">
        <v>48</v>
      </c>
    </row>
    <row r="28" spans="1:3" ht="15.75">
      <c r="A28" s="5" t="s">
        <v>76</v>
      </c>
      <c r="B28" s="5">
        <v>10</v>
      </c>
      <c r="C28" s="5" t="s">
        <v>48</v>
      </c>
    </row>
    <row r="29" spans="1:3" ht="15.75">
      <c r="A29" s="22" t="s">
        <v>21</v>
      </c>
      <c r="B29" s="22">
        <v>16</v>
      </c>
      <c r="C29" s="22" t="s">
        <v>49</v>
      </c>
    </row>
    <row r="30" spans="1:3" ht="15.75">
      <c r="A30" s="22" t="s">
        <v>14</v>
      </c>
      <c r="B30" s="22">
        <v>15</v>
      </c>
      <c r="C30" s="22" t="s">
        <v>49</v>
      </c>
    </row>
    <row r="31" spans="1:3" ht="15.75">
      <c r="A31" s="22" t="s">
        <v>23</v>
      </c>
      <c r="B31" s="22">
        <v>14.1</v>
      </c>
      <c r="C31" s="22" t="s">
        <v>49</v>
      </c>
    </row>
    <row r="32" spans="1:3" ht="15.75">
      <c r="A32" s="22" t="s">
        <v>87</v>
      </c>
      <c r="B32" s="22">
        <v>14.1</v>
      </c>
      <c r="C32" s="22" t="s">
        <v>49</v>
      </c>
    </row>
    <row r="33" spans="1:3" ht="15.75">
      <c r="A33" s="22" t="s">
        <v>78</v>
      </c>
      <c r="B33" s="22">
        <v>14</v>
      </c>
      <c r="C33" s="22" t="s">
        <v>49</v>
      </c>
    </row>
    <row r="34" spans="1:3" ht="15.75">
      <c r="A34" s="22" t="s">
        <v>9</v>
      </c>
      <c r="B34" s="22">
        <v>14</v>
      </c>
      <c r="C34" s="22" t="s">
        <v>49</v>
      </c>
    </row>
    <row r="35" spans="1:3" ht="15.75">
      <c r="A35" s="5" t="s">
        <v>15</v>
      </c>
      <c r="B35" s="5">
        <v>13.9</v>
      </c>
      <c r="C35" s="5" t="s">
        <v>49</v>
      </c>
    </row>
    <row r="36" spans="1:3" ht="15.75">
      <c r="A36" s="5" t="s">
        <v>75</v>
      </c>
      <c r="B36" s="5">
        <v>13.8</v>
      </c>
      <c r="C36" s="5" t="s">
        <v>49</v>
      </c>
    </row>
    <row r="37" spans="1:3" ht="15.75">
      <c r="A37" s="5" t="s">
        <v>8</v>
      </c>
      <c r="B37" s="5">
        <v>13.6</v>
      </c>
      <c r="C37" s="5" t="s">
        <v>49</v>
      </c>
    </row>
    <row r="38" spans="1:3" ht="15.75">
      <c r="A38" s="5" t="s">
        <v>33</v>
      </c>
      <c r="B38" s="5">
        <v>13.1</v>
      </c>
      <c r="C38" s="5" t="s">
        <v>49</v>
      </c>
    </row>
    <row r="39" spans="1:3" ht="15.75">
      <c r="A39" s="5" t="s">
        <v>12</v>
      </c>
      <c r="B39" s="5">
        <v>13</v>
      </c>
      <c r="C39" s="5" t="s">
        <v>49</v>
      </c>
    </row>
    <row r="40" spans="1:3" ht="15.75">
      <c r="A40" s="5" t="s">
        <v>18</v>
      </c>
      <c r="B40" s="5">
        <v>13</v>
      </c>
      <c r="C40" s="5" t="s">
        <v>49</v>
      </c>
    </row>
    <row r="41" spans="1:3" ht="15.75">
      <c r="A41" s="5" t="s">
        <v>35</v>
      </c>
      <c r="B41" s="5">
        <v>12.6</v>
      </c>
      <c r="C41" s="5" t="s">
        <v>49</v>
      </c>
    </row>
    <row r="42" spans="1:3" ht="15.75">
      <c r="A42" s="5" t="s">
        <v>32</v>
      </c>
      <c r="B42" s="5">
        <v>12.1</v>
      </c>
      <c r="C42" s="5" t="s">
        <v>49</v>
      </c>
    </row>
    <row r="43" spans="1:3" ht="15.75">
      <c r="A43" s="5" t="s">
        <v>34</v>
      </c>
      <c r="B43" s="5">
        <v>12</v>
      </c>
      <c r="C43" s="5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Олег</cp:lastModifiedBy>
  <dcterms:created xsi:type="dcterms:W3CDTF">2003-09-11T08:03:31Z</dcterms:created>
  <dcterms:modified xsi:type="dcterms:W3CDTF">2015-03-13T12:20:25Z</dcterms:modified>
  <cp:category/>
  <cp:version/>
  <cp:contentType/>
  <cp:contentStatus/>
</cp:coreProperties>
</file>